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" yWindow="0" windowWidth="23640" windowHeight="13420" tabRatio="837" activeTab="0"/>
  </bookViews>
  <sheets>
    <sheet name="GLOBAL Results" sheetId="1" r:id="rId1"/>
    <sheet name="MATS #1" sheetId="2" r:id="rId2"/>
    <sheet name="ORCC #1" sheetId="3" r:id="rId3"/>
    <sheet name="Isabel &amp; Ray #1" sheetId="4" r:id="rId4"/>
    <sheet name="MATS #2" sheetId="5" r:id="rId5"/>
    <sheet name="Lacolle International" sheetId="6" r:id="rId6"/>
    <sheet name="ORCC #2" sheetId="7" r:id="rId7"/>
    <sheet name="Isabel &amp; Ray Pumpkin Festival" sheetId="8" r:id="rId8"/>
  </sheets>
  <definedNames>
    <definedName name="_xlnm.Print_Area" localSheetId="0">'GLOBAL Results'!$A$1:$M$26</definedName>
    <definedName name="_xlnm.Print_Area" localSheetId="3">'Isabel &amp; Ray #1'!$A$1:$C$12</definedName>
    <definedName name="_xlnm.Print_Area" localSheetId="7">'Isabel &amp; Ray Pumpkin Festival'!$A$1:$B$17</definedName>
    <definedName name="_xlnm.Print_Area" localSheetId="5">'Lacolle International'!$A$1:$C$19</definedName>
    <definedName name="_xlnm.Print_Area" localSheetId="1">'MATS #1'!$A$1:$B$18</definedName>
    <definedName name="_xlnm.Print_Area" localSheetId="4">'MATS #2'!$A$1:$B$11</definedName>
    <definedName name="_xlnm.Print_Area" localSheetId="2">'ORCC #1'!$A$1:$B$14</definedName>
    <definedName name="_xlnm.Print_Area" localSheetId="6">'ORCC #2'!$A$1:$B$20</definedName>
  </definedNames>
  <calcPr fullCalcOnLoad="1"/>
</workbook>
</file>

<file path=xl/sharedStrings.xml><?xml version="1.0" encoding="utf-8"?>
<sst xmlns="http://schemas.openxmlformats.org/spreadsheetml/2006/main" count="156" uniqueCount="48">
  <si>
    <t>Pilot</t>
  </si>
  <si>
    <t>Gudmund Thompson</t>
  </si>
  <si>
    <t>Luca Valle</t>
  </si>
  <si>
    <t>Ray Buyukgurel</t>
  </si>
  <si>
    <t>Isabel Deslauriers</t>
  </si>
  <si>
    <t>Brian Buchanan</t>
  </si>
  <si>
    <t>Daniel McRae</t>
  </si>
  <si>
    <t>Stephane Monfette</t>
  </si>
  <si>
    <t>Rob Del Re</t>
  </si>
  <si>
    <t>Fabien Gagne</t>
  </si>
  <si>
    <t>Colin Sutherland</t>
  </si>
  <si>
    <t>Paul Charlebois</t>
  </si>
  <si>
    <t>Stephen Barry</t>
  </si>
  <si>
    <t>Aurele Alain</t>
  </si>
  <si>
    <t>Jacques Girard</t>
  </si>
  <si>
    <t>Jean-Claude Terrataz</t>
  </si>
  <si>
    <t>John Blenkinshop</t>
  </si>
  <si>
    <t>Paul Penna</t>
  </si>
  <si>
    <t>Jeff Dessert</t>
  </si>
  <si>
    <t>Jean Dorais</t>
  </si>
  <si>
    <t>Duc LeVan</t>
  </si>
  <si>
    <t>Mats Season Warm-Up</t>
  </si>
  <si>
    <t>ORCC #1</t>
  </si>
  <si>
    <t>MATS #2</t>
  </si>
  <si>
    <t>ORCC Fall Festival</t>
  </si>
  <si>
    <t>Isabel &amp; Ray Pumpkin</t>
  </si>
  <si>
    <t>Isabel &amp; Ray #1 - Day 1</t>
  </si>
  <si>
    <t>Isabel &amp; Ray #1 - Day 2</t>
  </si>
  <si>
    <t>Jean Segers</t>
  </si>
  <si>
    <t>Tony Tremblay</t>
  </si>
  <si>
    <t>MATS #1</t>
  </si>
  <si>
    <t>ORCC #1</t>
  </si>
  <si>
    <t>TOTAL /1000</t>
  </si>
  <si>
    <t>Isabel &amp; Ray #1</t>
  </si>
  <si>
    <t>Jozef Banial</t>
  </si>
  <si>
    <t>Alex Nadashkeyvych</t>
  </si>
  <si>
    <t>Jeffrey Sanford</t>
  </si>
  <si>
    <t>Robert Lamoureux</t>
  </si>
  <si>
    <t>Day 1</t>
  </si>
  <si>
    <t>Day 2</t>
  </si>
  <si>
    <t>ORCC #2</t>
  </si>
  <si>
    <t>Alex Tsoukanas</t>
  </si>
  <si>
    <t>Jean Gravel</t>
  </si>
  <si>
    <t>Les Arpents V`Air- Day 2</t>
  </si>
  <si>
    <t>Les Arpents V`Air - Day 1</t>
  </si>
  <si>
    <t>Lacolle International</t>
  </si>
  <si>
    <t>Isabel &amp; Ray Pumpkin Festival</t>
  </si>
  <si>
    <t>TOTAL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</si>
</sst>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Tahoma"/>
      <family val="2"/>
    </font>
    <font>
      <sz val="12"/>
      <color indexed="18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8"/>
      <name val="Verdana"/>
      <family val="0"/>
    </font>
    <font>
      <sz val="12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2300D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rgb="FF000080"/>
      </right>
      <top style="thin">
        <color rgb="FF000080"/>
      </top>
      <bottom style="thin">
        <color rgb="FF000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/>
    </xf>
    <xf numFmtId="20" fontId="0" fillId="0" borderId="0" xfId="0" applyNumberFormat="1" applyFill="1" applyBorder="1" applyAlignment="1">
      <alignment/>
    </xf>
    <xf numFmtId="1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3" fillId="0" borderId="0" xfId="0" applyFont="1" applyAlignment="1">
      <alignment horizontal="left"/>
    </xf>
    <xf numFmtId="1" fontId="43" fillId="0" borderId="0" xfId="0" applyNumberFormat="1" applyFont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164" fontId="0" fillId="0" borderId="0" xfId="0" applyNumberFormat="1" applyAlignment="1">
      <alignment/>
    </xf>
    <xf numFmtId="1" fontId="4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workbookViewId="0" topLeftCell="A1">
      <selection activeCell="B29" sqref="B29"/>
    </sheetView>
  </sheetViews>
  <sheetFormatPr defaultColWidth="11.00390625" defaultRowHeight="15.75"/>
  <cols>
    <col min="1" max="1" width="4.50390625" style="5" customWidth="1"/>
    <col min="2" max="2" width="23.375" style="5" customWidth="1"/>
    <col min="3" max="3" width="14.00390625" style="5" bestFit="1" customWidth="1"/>
    <col min="4" max="4" width="13.00390625" style="5" customWidth="1"/>
    <col min="5" max="6" width="17.625" style="5" bestFit="1" customWidth="1"/>
    <col min="7" max="11" width="13.00390625" style="5" customWidth="1"/>
    <col min="12" max="13" width="14.125" style="5" customWidth="1"/>
    <col min="14" max="16384" width="10.875" style="5" customWidth="1"/>
  </cols>
  <sheetData>
    <row r="1" spans="1:13" s="11" customFormat="1" ht="30">
      <c r="A1" s="24"/>
      <c r="B1" s="12" t="s">
        <v>0</v>
      </c>
      <c r="C1" s="13" t="s">
        <v>21</v>
      </c>
      <c r="D1" s="14" t="s">
        <v>22</v>
      </c>
      <c r="E1" s="14" t="s">
        <v>26</v>
      </c>
      <c r="F1" s="14" t="s">
        <v>27</v>
      </c>
      <c r="G1" s="14" t="s">
        <v>23</v>
      </c>
      <c r="H1" s="25" t="s">
        <v>44</v>
      </c>
      <c r="I1" s="25" t="s">
        <v>43</v>
      </c>
      <c r="J1" s="14" t="s">
        <v>24</v>
      </c>
      <c r="K1" s="14" t="s">
        <v>25</v>
      </c>
      <c r="L1" s="25" t="s">
        <v>47</v>
      </c>
      <c r="M1" s="14" t="s">
        <v>32</v>
      </c>
    </row>
    <row r="2" spans="1:15" ht="15.75" customHeight="1">
      <c r="A2" s="6">
        <v>1</v>
      </c>
      <c r="B2" s="7" t="s">
        <v>3</v>
      </c>
      <c r="C2" s="21"/>
      <c r="D2" s="21">
        <f>VLOOKUP($B2,'ORCC #1'!$A$3:$B$14,2,FALSE)</f>
        <v>971.3733075435204</v>
      </c>
      <c r="E2" s="21">
        <f>VLOOKUP($B2,'Isabel &amp; Ray #1'!$A$3:$C$12,2,FALSE)</f>
        <v>971.1981566820277</v>
      </c>
      <c r="F2" s="21">
        <f>(VLOOKUP($B2,'Isabel &amp; Ray #1'!$A$3:$C$12,3,FALSE))</f>
        <v>1000</v>
      </c>
      <c r="G2" s="21">
        <f>VLOOKUP($B2,'MATS #2'!$A$3:$C$11,2,FALSE)</f>
        <v>1000</v>
      </c>
      <c r="H2" s="21">
        <f>VLOOKUP($B2,'Lacolle International'!$A$3:$C$19,2,FALSE)</f>
        <v>1000</v>
      </c>
      <c r="I2" s="21">
        <f>VLOOKUP($B2,'Lacolle International'!$A$3:$C$19,3,FALSE)</f>
        <v>962</v>
      </c>
      <c r="J2" s="21">
        <f>VLOOKUP($B2,'ORCC #2'!$A$3:$B$19,2,FALSE)</f>
        <v>936.0841423948219</v>
      </c>
      <c r="K2" s="21">
        <f>VLOOKUP($B2,'Isabel &amp; Ray Pumpkin Festival'!$A$3:$B$17,2,FALSE)</f>
        <v>990.5</v>
      </c>
      <c r="L2" s="17">
        <f aca="true" t="shared" si="0" ref="L2:L13">LARGE(C2:K2,1)+LARGE(C2:K2,2)+LARGE(C2:K2,3)+LARGE(C2:K2,4)</f>
        <v>3990.5</v>
      </c>
      <c r="M2" s="17">
        <f>L2/$L$2*1000</f>
        <v>1000</v>
      </c>
      <c r="N2" s="19"/>
      <c r="O2" s="20"/>
    </row>
    <row r="3" spans="1:15" ht="15.75" customHeight="1">
      <c r="A3" s="6">
        <v>2</v>
      </c>
      <c r="B3" s="7" t="s">
        <v>2</v>
      </c>
      <c r="C3" s="21">
        <f>VLOOKUP($B3,'MATS #1'!$A$3:$B$18,2,FALSE)</f>
        <v>1000</v>
      </c>
      <c r="D3" s="21"/>
      <c r="E3" s="21"/>
      <c r="F3" s="21"/>
      <c r="G3" s="21">
        <f>VLOOKUP($B3,'MATS #2'!$A$3:$C$11,2,FALSE)</f>
        <v>864</v>
      </c>
      <c r="H3" s="21">
        <f>VLOOKUP($B3,'Lacolle International'!$A$3:$C$19,2,FALSE)</f>
        <v>999</v>
      </c>
      <c r="I3" s="21">
        <f>VLOOKUP($B3,'Lacolle International'!$A$3:$C$19,3,FALSE)</f>
        <v>957</v>
      </c>
      <c r="J3" s="21">
        <f>VLOOKUP($B3,'ORCC #2'!$A$3:$B$19,2,FALSE)</f>
        <v>979.3689320388349</v>
      </c>
      <c r="K3" s="21">
        <f>VLOOKUP($B3,'Isabel &amp; Ray Pumpkin Festival'!$A$3:$B$17,2,FALSE)</f>
        <v>1000</v>
      </c>
      <c r="L3" s="17">
        <f t="shared" si="0"/>
        <v>3978.368932038835</v>
      </c>
      <c r="M3" s="17">
        <f aca="true" t="shared" si="1" ref="M3:M26">L3/$L$2*1000</f>
        <v>996.9600130406802</v>
      </c>
      <c r="N3" s="19"/>
      <c r="O3" s="20"/>
    </row>
    <row r="4" spans="1:15" ht="15.75" customHeight="1">
      <c r="A4" s="6">
        <v>3</v>
      </c>
      <c r="B4" s="7" t="s">
        <v>1</v>
      </c>
      <c r="C4" s="21">
        <f>VLOOKUP($B4,'MATS #1'!$A$3:$B$18,2,FALSE)</f>
        <v>889</v>
      </c>
      <c r="D4" s="21">
        <f>VLOOKUP($B4,'ORCC #1'!$A$3:$B$14,2,FALSE)</f>
        <v>995.5512572533848</v>
      </c>
      <c r="E4" s="21">
        <f>VLOOKUP($B4,'Isabel &amp; Ray #1'!$A$3:$C$12,2,FALSE)</f>
        <v>949.1167434715821</v>
      </c>
      <c r="F4" s="21">
        <f>(VLOOKUP($B4,'Isabel &amp; Ray #1'!$A$3:$C$12,3,FALSE))</f>
        <v>998.6394557823129</v>
      </c>
      <c r="G4" s="21">
        <f>VLOOKUP($B4,'MATS #2'!$A$3:$C$11,2,FALSE)</f>
        <v>863</v>
      </c>
      <c r="H4" s="21">
        <f>VLOOKUP($B4,'Lacolle International'!$A$3:$C$19,2,FALSE)</f>
        <v>988</v>
      </c>
      <c r="I4" s="21">
        <f>VLOOKUP($B4,'Lacolle International'!$A$3:$C$19,3,FALSE)</f>
        <v>0</v>
      </c>
      <c r="J4" s="21">
        <f>VLOOKUP($B4,'ORCC #2'!$A$3:$B$19,2,FALSE)</f>
        <v>965.4126213592233</v>
      </c>
      <c r="K4" s="21">
        <f>VLOOKUP($B4,'Isabel &amp; Ray Pumpkin Festival'!$A$3:$B$17,2,FALSE)</f>
        <v>989.33</v>
      </c>
      <c r="L4" s="17">
        <f t="shared" si="0"/>
        <v>3971.5207130356976</v>
      </c>
      <c r="M4" s="17">
        <f t="shared" si="1"/>
        <v>995.243882479814</v>
      </c>
      <c r="N4" s="19"/>
      <c r="O4" s="20"/>
    </row>
    <row r="5" spans="1:15" ht="15.75" customHeight="1">
      <c r="A5" s="6">
        <v>4</v>
      </c>
      <c r="B5" s="7" t="s">
        <v>5</v>
      </c>
      <c r="C5" s="21">
        <f>VLOOKUP($B5,'MATS #1'!$A$3:$B$18,2,FALSE)</f>
        <v>914</v>
      </c>
      <c r="D5" s="21">
        <f>VLOOKUP($B5,'ORCC #1'!$A$3:$B$14,2,FALSE)</f>
        <v>1000</v>
      </c>
      <c r="E5" s="21">
        <f>VLOOKUP($B5,'Isabel &amp; Ray #1'!$A$3:$C$12,2,FALSE)</f>
        <v>973.6943164362519</v>
      </c>
      <c r="F5" s="21">
        <f>(VLOOKUP($B5,'Isabel &amp; Ray #1'!$A$3:$C$12,3,FALSE))</f>
        <v>507.28862973760937</v>
      </c>
      <c r="G5" s="21"/>
      <c r="H5" s="21">
        <f>VLOOKUP($B5,'Lacolle International'!$A$3:$C$19,2,FALSE)</f>
        <v>991</v>
      </c>
      <c r="I5" s="21">
        <f>VLOOKUP($B5,'Lacolle International'!$A$3:$C$19,3,FALSE)</f>
        <v>0</v>
      </c>
      <c r="J5" s="21">
        <f>VLOOKUP($B5,'ORCC #2'!$A$3:$B$19,2,FALSE)</f>
        <v>1000</v>
      </c>
      <c r="K5" s="21">
        <f>VLOOKUP($B5,'Isabel &amp; Ray Pumpkin Festival'!$A$3:$B$17,2,FALSE)</f>
        <v>952.72</v>
      </c>
      <c r="L5" s="17">
        <f t="shared" si="0"/>
        <v>3964.694316436252</v>
      </c>
      <c r="M5" s="17">
        <f t="shared" si="1"/>
        <v>993.533220507769</v>
      </c>
      <c r="N5" s="19"/>
      <c r="O5" s="20"/>
    </row>
    <row r="6" spans="1:15" ht="15.75" customHeight="1">
      <c r="A6" s="6">
        <v>5</v>
      </c>
      <c r="B6" s="7" t="s">
        <v>4</v>
      </c>
      <c r="C6" s="21">
        <f>VLOOKUP($B6,'MATS #1'!$A$3:$B$18,2,FALSE)</f>
        <v>770</v>
      </c>
      <c r="D6" s="21">
        <f>VLOOKUP($B6,'ORCC #1'!$A$3:$B$14,2,FALSE)</f>
        <v>981.8181818181818</v>
      </c>
      <c r="E6" s="21">
        <f>VLOOKUP($B6,'Isabel &amp; Ray #1'!$A$3:$C$12,2,FALSE)</f>
        <v>1000</v>
      </c>
      <c r="F6" s="21">
        <f>(VLOOKUP($B6,'Isabel &amp; Ray #1'!$A$3:$C$12,3,FALSE))</f>
        <v>989.5043731778426</v>
      </c>
      <c r="G6" s="21"/>
      <c r="H6" s="21">
        <f>VLOOKUP($B6,'Lacolle International'!$A$3:$C$19,2,FALSE)</f>
        <v>945</v>
      </c>
      <c r="I6" s="21">
        <f>VLOOKUP($B6,'Lacolle International'!$A$3:$C$19,3,FALSE)</f>
        <v>870</v>
      </c>
      <c r="J6" s="21">
        <f>VLOOKUP($B6,'ORCC #2'!$A$3:$B$19,2,FALSE)</f>
        <v>873.3818770226537</v>
      </c>
      <c r="K6" s="21">
        <f>VLOOKUP($B6,'Isabel &amp; Ray Pumpkin Festival'!$A$3:$B$17,2,FALSE)</f>
        <v>983.4</v>
      </c>
      <c r="L6" s="17">
        <f t="shared" si="0"/>
        <v>3954.722554996024</v>
      </c>
      <c r="M6" s="17">
        <f t="shared" si="1"/>
        <v>991.0343453191389</v>
      </c>
      <c r="N6" s="15"/>
      <c r="O6" s="18"/>
    </row>
    <row r="7" spans="1:15" ht="15.75" customHeight="1">
      <c r="A7" s="6">
        <v>6</v>
      </c>
      <c r="B7" s="7" t="s">
        <v>14</v>
      </c>
      <c r="C7" s="21">
        <f>VLOOKUP($B7,'MATS #1'!$A$3:$B$18,2,FALSE)</f>
        <v>930</v>
      </c>
      <c r="D7" s="21">
        <f>VLOOKUP($B7,'ORCC #1'!$A$3:$B$14,2,FALSE)</f>
        <v>984.1392649903288</v>
      </c>
      <c r="E7" s="21">
        <f>VLOOKUP($B7,'Isabel &amp; Ray #1'!$A$3:$C$12,2,FALSE)</f>
        <v>973.6943164362519</v>
      </c>
      <c r="F7" s="21">
        <f>(VLOOKUP($B7,'Isabel &amp; Ray #1'!$A$3:$C$12,3,FALSE))</f>
        <v>979.5918367346939</v>
      </c>
      <c r="G7" s="21">
        <f>VLOOKUP($B7,'MATS #2'!$A$3:$C$11,2,FALSE)</f>
        <v>877</v>
      </c>
      <c r="H7" s="21">
        <f>VLOOKUP($B7,'Lacolle International'!$A$3:$C$19,2,FALSE)</f>
        <v>995</v>
      </c>
      <c r="I7" s="21">
        <f>VLOOKUP($B7,'Lacolle International'!$A$3:$C$19,3,FALSE)</f>
        <v>969</v>
      </c>
      <c r="J7" s="21">
        <f>VLOOKUP($B7,'ORCC #2'!$A$3:$B$19,2,FALSE)</f>
        <v>959.546925566343</v>
      </c>
      <c r="K7" s="21">
        <f>VLOOKUP($B7,'Isabel &amp; Ray Pumpkin Festival'!$A$3:$B$17,2,FALSE)</f>
        <v>956.85</v>
      </c>
      <c r="L7" s="17">
        <f t="shared" si="0"/>
        <v>3932.4254181612746</v>
      </c>
      <c r="M7" s="17">
        <f t="shared" si="1"/>
        <v>985.4467906681556</v>
      </c>
      <c r="N7" s="15"/>
      <c r="O7" s="18"/>
    </row>
    <row r="8" spans="1:15" ht="15.75" customHeight="1">
      <c r="A8" s="6">
        <v>7</v>
      </c>
      <c r="B8" s="7" t="s">
        <v>9</v>
      </c>
      <c r="C8" s="21">
        <f>VLOOKUP($B8,'MATS #1'!$A$3:$B$18,2,FALSE)</f>
        <v>953</v>
      </c>
      <c r="D8" s="21">
        <f>VLOOKUP($B8,'ORCC #1'!$A$3:$B$14,2,FALSE)</f>
        <v>942.1663442940039</v>
      </c>
      <c r="E8" s="21">
        <f>VLOOKUP($B8,'Isabel &amp; Ray #1'!$A$3:$C$12,2,FALSE)</f>
        <v>794.7388632872504</v>
      </c>
      <c r="F8" s="21">
        <f>(VLOOKUP($B8,'Isabel &amp; Ray #1'!$A$3:$C$12,3,FALSE))</f>
        <v>891.3508260447036</v>
      </c>
      <c r="G8" s="21">
        <f>VLOOKUP($B8,'MATS #2'!$A$3:$C$11,2,FALSE)</f>
        <v>922</v>
      </c>
      <c r="H8" s="21">
        <f>VLOOKUP($B8,'Lacolle International'!$A$3:$C$19,2,FALSE)</f>
        <v>839</v>
      </c>
      <c r="I8" s="21">
        <f>VLOOKUP($B8,'Lacolle International'!$A$3:$C$19,3,FALSE)</f>
        <v>1000</v>
      </c>
      <c r="J8" s="21">
        <f>VLOOKUP($B8,'ORCC #2'!$A$3:$B$19,2,FALSE)</f>
        <v>942.1521035598705</v>
      </c>
      <c r="K8" s="21">
        <f>VLOOKUP($B8,'Isabel &amp; Ray Pumpkin Festival'!$A$3:$B$17,2,FALSE)</f>
        <v>856.89</v>
      </c>
      <c r="L8" s="17">
        <f t="shared" si="0"/>
        <v>3837.318447853874</v>
      </c>
      <c r="M8" s="17">
        <f t="shared" si="1"/>
        <v>961.6134438927138</v>
      </c>
      <c r="N8" s="15"/>
      <c r="O8" s="18"/>
    </row>
    <row r="9" spans="1:13" ht="15.75" customHeight="1">
      <c r="A9" s="6">
        <v>8</v>
      </c>
      <c r="B9" s="7" t="s">
        <v>17</v>
      </c>
      <c r="C9" s="21">
        <f>VLOOKUP($B9,'MATS #1'!$A$3:$B$18,2,FALSE)</f>
        <v>781</v>
      </c>
      <c r="D9" s="21">
        <f>VLOOKUP($B9,'ORCC #1'!$A$3:$B$14,2,FALSE)</f>
        <v>941.5860735009671</v>
      </c>
      <c r="E9" s="21">
        <f>VLOOKUP($B9,'Isabel &amp; Ray #1'!$A$3:$C$12,2,FALSE)</f>
        <v>991.1674347158219</v>
      </c>
      <c r="F9" s="21">
        <f>(VLOOKUP($B9,'Isabel &amp; Ray #1'!$A$3:$C$12,3,FALSE))</f>
        <v>832.6530612244898</v>
      </c>
      <c r="G9" s="21"/>
      <c r="H9" s="21">
        <f>VLOOKUP($B9,'Lacolle International'!$A$3:$C$19,2,FALSE)</f>
        <v>919</v>
      </c>
      <c r="I9" s="21">
        <f>VLOOKUP($B9,'Lacolle International'!$A$3:$C$19,3,FALSE)</f>
        <v>0</v>
      </c>
      <c r="J9" s="21">
        <f>VLOOKUP($B9,'ORCC #2'!$A$3:$B$19,2,FALSE)</f>
        <v>915.453074433657</v>
      </c>
      <c r="K9" s="21">
        <f>VLOOKUP($B9,'Isabel &amp; Ray Pumpkin Festival'!$A$3:$B$17,2,FALSE)</f>
        <v>851.44</v>
      </c>
      <c r="L9" s="17">
        <f t="shared" si="0"/>
        <v>3767.206582650446</v>
      </c>
      <c r="M9" s="17">
        <f t="shared" si="1"/>
        <v>944.0437495678351</v>
      </c>
    </row>
    <row r="10" spans="1:13" ht="15.75" customHeight="1">
      <c r="A10" s="6">
        <v>9</v>
      </c>
      <c r="B10" s="7" t="s">
        <v>7</v>
      </c>
      <c r="C10" s="21">
        <f>VLOOKUP($B10,'MATS #1'!$A$3:$B$18,2,FALSE)</f>
        <v>817</v>
      </c>
      <c r="D10" s="21">
        <f>VLOOKUP($B10,'ORCC #1'!$A$3:$B$14,2,FALSE)</f>
        <v>995.164410058027</v>
      </c>
      <c r="E10" s="21"/>
      <c r="F10" s="21"/>
      <c r="G10" s="21"/>
      <c r="H10" s="21">
        <f>VLOOKUP($B10,'Lacolle International'!$A$3:$C$19,2,FALSE)</f>
        <v>966</v>
      </c>
      <c r="I10" s="21">
        <f>VLOOKUP($B10,'Lacolle International'!$A$3:$C$19,3,FALSE)</f>
        <v>0</v>
      </c>
      <c r="J10" s="21">
        <f>VLOOKUP($B10,'ORCC #2'!$A$3:$B$19,2,FALSE)</f>
        <v>814.1181229773463</v>
      </c>
      <c r="K10" s="21">
        <f>VLOOKUP($B10,'Isabel &amp; Ray Pumpkin Festival'!$A$3:$B$17,2,FALSE)</f>
        <v>977.58</v>
      </c>
      <c r="L10" s="17">
        <f t="shared" si="0"/>
        <v>3755.744410058027</v>
      </c>
      <c r="M10" s="17">
        <f t="shared" si="1"/>
        <v>941.1713845528196</v>
      </c>
    </row>
    <row r="11" spans="1:13" ht="15.75" customHeight="1">
      <c r="A11" s="6">
        <v>10</v>
      </c>
      <c r="B11" s="7" t="s">
        <v>13</v>
      </c>
      <c r="C11" s="21">
        <f>VLOOKUP($B11,'MATS #1'!$A$3:$B$18,2,FALSE)</f>
        <v>902</v>
      </c>
      <c r="D11" s="21">
        <f>VLOOKUP($B11,'ORCC #1'!$A$3:$B$14,2,FALSE)</f>
        <v>965.7640232108317</v>
      </c>
      <c r="E11" s="21"/>
      <c r="F11" s="21"/>
      <c r="G11" s="21"/>
      <c r="H11" s="21"/>
      <c r="I11" s="21"/>
      <c r="J11" s="21">
        <f>VLOOKUP($B11,'ORCC #2'!$A$3:$B$19,2,FALSE)</f>
        <v>903.3171521035599</v>
      </c>
      <c r="K11" s="21">
        <f>VLOOKUP($B11,'Isabel &amp; Ray Pumpkin Festival'!$A$3:$B$17,2,FALSE)</f>
        <v>983.72</v>
      </c>
      <c r="L11" s="17">
        <f t="shared" si="0"/>
        <v>3754.801175314392</v>
      </c>
      <c r="M11" s="17">
        <f t="shared" si="1"/>
        <v>940.935014488007</v>
      </c>
    </row>
    <row r="12" spans="1:13" ht="15.75" customHeight="1">
      <c r="A12" s="6">
        <v>11</v>
      </c>
      <c r="B12" s="7" t="s">
        <v>8</v>
      </c>
      <c r="C12" s="21">
        <f>VLOOKUP($B12,'MATS #1'!$A$3:$B$18,2,FALSE)</f>
        <v>762</v>
      </c>
      <c r="D12" s="21"/>
      <c r="E12" s="21">
        <f>VLOOKUP($B12,'Isabel &amp; Ray #1'!$A$3:$C$12,2,FALSE)</f>
        <v>944.8924731182797</v>
      </c>
      <c r="F12" s="21">
        <f>(VLOOKUP($B12,'Isabel &amp; Ray #1'!$A$3:$C$12,3,FALSE))</f>
        <v>833.6248785228378</v>
      </c>
      <c r="G12" s="21"/>
      <c r="H12" s="21">
        <f>VLOOKUP($B12,'Lacolle International'!$A$3:$C$19,2,FALSE)</f>
        <v>853</v>
      </c>
      <c r="I12" s="21">
        <f>VLOOKUP($B12,'Lacolle International'!$A$3:$C$19,3,FALSE)</f>
        <v>0</v>
      </c>
      <c r="J12" s="21">
        <f>VLOOKUP($B12,'ORCC #2'!$A$3:$B$19,2,FALSE)</f>
        <v>800.3640776699029</v>
      </c>
      <c r="K12" s="21">
        <f>VLOOKUP($B12,'Isabel &amp; Ray Pumpkin Festival'!$A$3:$B$17,2,FALSE)</f>
        <v>813.66</v>
      </c>
      <c r="L12" s="17">
        <f t="shared" si="0"/>
        <v>3445.177351641117</v>
      </c>
      <c r="M12" s="17">
        <f t="shared" si="1"/>
        <v>863.3447817669759</v>
      </c>
    </row>
    <row r="13" spans="1:13" ht="15.75" customHeight="1">
      <c r="A13" s="6">
        <v>12</v>
      </c>
      <c r="B13" s="7" t="s">
        <v>19</v>
      </c>
      <c r="C13" s="21">
        <f>VLOOKUP($B13,'MATS #1'!$A$3:$B$18,2,FALSE)</f>
        <v>582</v>
      </c>
      <c r="D13" s="21"/>
      <c r="E13" s="21">
        <f>VLOOKUP($B13,'Isabel &amp; Ray #1'!$A$3:$C$12,2,FALSE)</f>
        <v>812.5960061443932</v>
      </c>
      <c r="F13" s="21"/>
      <c r="G13" s="21">
        <f>VLOOKUP($B13,'MATS #2'!$A$3:$C$11,2,FALSE)</f>
        <v>702</v>
      </c>
      <c r="H13" s="21">
        <f>VLOOKUP($B13,'Lacolle International'!$A$3:$C$19,2,FALSE)</f>
        <v>746</v>
      </c>
      <c r="I13" s="21"/>
      <c r="J13" s="21">
        <f>VLOOKUP($B13,'ORCC #2'!$A$3:$B$19,2,FALSE)</f>
        <v>415.453074433657</v>
      </c>
      <c r="K13" s="21">
        <f>VLOOKUP($B13,'Isabel &amp; Ray Pumpkin Festival'!$A$3:$B$17,2,FALSE)</f>
        <v>684.27</v>
      </c>
      <c r="L13" s="17">
        <f t="shared" si="0"/>
        <v>2944.866006144393</v>
      </c>
      <c r="M13" s="17">
        <f t="shared" si="1"/>
        <v>737.9691783346431</v>
      </c>
    </row>
    <row r="14" spans="1:13" ht="15.75" customHeight="1">
      <c r="A14" s="6">
        <v>13</v>
      </c>
      <c r="B14" s="7" t="s">
        <v>6</v>
      </c>
      <c r="C14" s="21">
        <f>VLOOKUP($B14,'MATS #1'!$A$3:$B$18,2,FALSE)</f>
        <v>950</v>
      </c>
      <c r="D14" s="21">
        <f>VLOOKUP($B14,'ORCC #1'!$A$3:$B$14,2,FALSE)</f>
        <v>930.3675048355899</v>
      </c>
      <c r="E14" s="21"/>
      <c r="F14" s="21"/>
      <c r="G14" s="21"/>
      <c r="H14" s="21"/>
      <c r="I14" s="21"/>
      <c r="J14" s="21"/>
      <c r="K14" s="21">
        <f>VLOOKUP($B14,'Isabel &amp; Ray Pumpkin Festival'!$A$3:$B$17,2,FALSE)</f>
        <v>992.99</v>
      </c>
      <c r="L14" s="17">
        <f aca="true" t="shared" si="2" ref="L14:L26">SUM(C14:K14,1)</f>
        <v>2874.3575048355897</v>
      </c>
      <c r="M14" s="17">
        <f t="shared" si="1"/>
        <v>720.3000889200825</v>
      </c>
    </row>
    <row r="15" spans="1:13" ht="15.75" customHeight="1">
      <c r="A15" s="6">
        <v>14</v>
      </c>
      <c r="B15" s="7" t="s">
        <v>12</v>
      </c>
      <c r="C15" s="21">
        <f>VLOOKUP($B15,'MATS #1'!$A$3:$B$18,2,FALSE)</f>
        <v>851</v>
      </c>
      <c r="D15" s="21"/>
      <c r="E15" s="21"/>
      <c r="F15" s="21"/>
      <c r="G15" s="21">
        <f>VLOOKUP($B15,'MATS #2'!$A$3:$C$11,2,FALSE)</f>
        <v>707</v>
      </c>
      <c r="H15" s="21"/>
      <c r="I15" s="21"/>
      <c r="J15" s="21"/>
      <c r="K15" s="21">
        <f>VLOOKUP($B15,'Isabel &amp; Ray Pumpkin Festival'!$A$3:$B$17,2,FALSE)</f>
        <v>542.97</v>
      </c>
      <c r="L15" s="17">
        <f t="shared" si="2"/>
        <v>2101.9700000000003</v>
      </c>
      <c r="M15" s="17">
        <f t="shared" si="1"/>
        <v>526.7435158501441</v>
      </c>
    </row>
    <row r="16" spans="1:13" ht="15.75" customHeight="1">
      <c r="A16" s="6">
        <v>15</v>
      </c>
      <c r="B16" s="7" t="s">
        <v>11</v>
      </c>
      <c r="C16" s="21">
        <f>VLOOKUP($B16,'MATS #1'!$A$3:$B$18,2,FALSE)</f>
        <v>703</v>
      </c>
      <c r="D16" s="21">
        <f>VLOOKUP($B16,'ORCC #1'!$A$3:$B$14,2,FALSE)</f>
        <v>720.8897485493229</v>
      </c>
      <c r="E16" s="21">
        <f>VLOOKUP($B16,'Isabel &amp; Ray #1'!$A$3:$C$12,2,FALSE)</f>
        <v>606.3748079877113</v>
      </c>
      <c r="F16" s="21"/>
      <c r="G16" s="21"/>
      <c r="H16" s="21"/>
      <c r="I16" s="21"/>
      <c r="J16" s="21"/>
      <c r="K16" s="21"/>
      <c r="L16" s="17">
        <f t="shared" si="2"/>
        <v>2031.2645565370344</v>
      </c>
      <c r="M16" s="17">
        <f t="shared" si="1"/>
        <v>509.02507368425876</v>
      </c>
    </row>
    <row r="17" spans="1:13" ht="15.75" customHeight="1">
      <c r="A17" s="6">
        <v>16</v>
      </c>
      <c r="B17" s="7" t="s">
        <v>34</v>
      </c>
      <c r="C17" s="21"/>
      <c r="D17" s="21"/>
      <c r="E17" s="21"/>
      <c r="F17" s="21"/>
      <c r="G17" s="21"/>
      <c r="H17" s="21">
        <f>VLOOKUP($B17,'Lacolle International'!$A$3:$C$19,2,FALSE)</f>
        <v>932</v>
      </c>
      <c r="I17" s="21">
        <f>VLOOKUP($B17,'Lacolle International'!$A$3:$C$19,3,FALSE)</f>
        <v>997</v>
      </c>
      <c r="J17" s="21"/>
      <c r="K17" s="21"/>
      <c r="L17" s="17">
        <f t="shared" si="2"/>
        <v>1930</v>
      </c>
      <c r="M17" s="17">
        <f t="shared" si="1"/>
        <v>483.6486655807543</v>
      </c>
    </row>
    <row r="18" spans="1:15" ht="15.75" customHeight="1">
      <c r="A18" s="6">
        <v>17</v>
      </c>
      <c r="B18" s="7" t="s">
        <v>35</v>
      </c>
      <c r="C18" s="21"/>
      <c r="D18" s="21"/>
      <c r="E18" s="21"/>
      <c r="F18" s="21"/>
      <c r="G18" s="21"/>
      <c r="H18" s="21">
        <f>VLOOKUP($B18,'Lacolle International'!$A$3:$C$19,2,FALSE)</f>
        <v>999</v>
      </c>
      <c r="I18" s="21">
        <f>VLOOKUP($B18,'Lacolle International'!$A$3:$C$19,3,FALSE)</f>
        <v>929</v>
      </c>
      <c r="J18" s="21"/>
      <c r="K18" s="21"/>
      <c r="L18" s="17">
        <f t="shared" si="2"/>
        <v>1929</v>
      </c>
      <c r="M18" s="17">
        <f t="shared" si="1"/>
        <v>483.39807041724094</v>
      </c>
      <c r="N18" s="10"/>
      <c r="O18" s="10"/>
    </row>
    <row r="19" spans="1:15" ht="15.75" customHeight="1">
      <c r="A19" s="6">
        <v>18</v>
      </c>
      <c r="B19" s="7" t="s">
        <v>16</v>
      </c>
      <c r="C19" s="21"/>
      <c r="D19" s="21">
        <f>VLOOKUP($B19,'ORCC #1'!$A$3:$B$14,2,FALSE)</f>
        <v>851.4506769825919</v>
      </c>
      <c r="E19" s="21"/>
      <c r="F19" s="21"/>
      <c r="G19" s="21"/>
      <c r="H19" s="21"/>
      <c r="I19" s="21"/>
      <c r="J19" s="21">
        <f>VLOOKUP($B19,'ORCC #2'!$A$3:$B$19,2,FALSE)</f>
        <v>999.5954692556635</v>
      </c>
      <c r="K19" s="21"/>
      <c r="L19" s="17">
        <f t="shared" si="2"/>
        <v>1852.0461462382555</v>
      </c>
      <c r="M19" s="17">
        <f t="shared" si="1"/>
        <v>464.1138068508346</v>
      </c>
      <c r="N19" s="10"/>
      <c r="O19" s="10"/>
    </row>
    <row r="20" spans="1:15" ht="15.75" customHeight="1">
      <c r="A20" s="6">
        <v>19</v>
      </c>
      <c r="B20" s="7" t="s">
        <v>18</v>
      </c>
      <c r="C20" s="21">
        <f>VLOOKUP($B20,'MATS #1'!$A$3:$B$18,2,FALSE)</f>
        <v>916</v>
      </c>
      <c r="D20" s="21"/>
      <c r="E20" s="21"/>
      <c r="F20" s="21"/>
      <c r="G20" s="21"/>
      <c r="H20" s="21"/>
      <c r="I20" s="21"/>
      <c r="J20" s="21"/>
      <c r="K20" s="21"/>
      <c r="L20" s="17">
        <f t="shared" si="2"/>
        <v>917</v>
      </c>
      <c r="M20" s="17">
        <f t="shared" si="1"/>
        <v>229.79576494173662</v>
      </c>
      <c r="N20" s="10"/>
      <c r="O20" s="10"/>
    </row>
    <row r="21" spans="1:15" ht="15.75" customHeight="1">
      <c r="A21" s="6">
        <v>20</v>
      </c>
      <c r="B21" s="7" t="s">
        <v>36</v>
      </c>
      <c r="C21" s="21"/>
      <c r="D21" s="21"/>
      <c r="E21" s="21"/>
      <c r="F21" s="21"/>
      <c r="G21" s="21"/>
      <c r="H21" s="21">
        <f>VLOOKUP($B21,'Lacolle International'!$A$3:$C$19,2,FALSE)</f>
        <v>846</v>
      </c>
      <c r="I21" s="21"/>
      <c r="J21" s="21"/>
      <c r="K21" s="21"/>
      <c r="L21" s="17">
        <f t="shared" si="2"/>
        <v>847</v>
      </c>
      <c r="M21" s="17">
        <f t="shared" si="1"/>
        <v>212.25410349580253</v>
      </c>
      <c r="N21" s="10"/>
      <c r="O21" s="10"/>
    </row>
    <row r="22" spans="1:15" ht="15.75" customHeight="1">
      <c r="A22" s="6">
        <v>21</v>
      </c>
      <c r="B22" s="7" t="s">
        <v>10</v>
      </c>
      <c r="C22" s="21"/>
      <c r="D22" s="21"/>
      <c r="E22" s="21"/>
      <c r="F22" s="21"/>
      <c r="G22" s="21"/>
      <c r="H22" s="21"/>
      <c r="I22" s="21"/>
      <c r="J22" s="21">
        <f>VLOOKUP($B22,'ORCC #2'!$A$3:$B$19,2,FALSE)</f>
        <v>703.6812297734629</v>
      </c>
      <c r="K22" s="21"/>
      <c r="L22" s="17">
        <f t="shared" si="2"/>
        <v>704.6812297734629</v>
      </c>
      <c r="M22" s="17">
        <f t="shared" si="1"/>
        <v>176.5897079998654</v>
      </c>
      <c r="N22" s="15"/>
      <c r="O22" s="18"/>
    </row>
    <row r="23" spans="1:15" ht="15.75" customHeight="1">
      <c r="A23" s="6">
        <v>22</v>
      </c>
      <c r="B23" s="7" t="s">
        <v>28</v>
      </c>
      <c r="C23" s="21"/>
      <c r="D23" s="21"/>
      <c r="E23" s="21"/>
      <c r="F23" s="21"/>
      <c r="G23" s="21"/>
      <c r="H23" s="21">
        <f>VLOOKUP($B23,'Lacolle International'!$A$3:$C$19,2,FALSE)</f>
        <v>674</v>
      </c>
      <c r="I23" s="21"/>
      <c r="J23" s="21"/>
      <c r="K23" s="21"/>
      <c r="L23" s="17">
        <f t="shared" si="2"/>
        <v>675</v>
      </c>
      <c r="M23" s="17">
        <f t="shared" si="1"/>
        <v>169.15173537150733</v>
      </c>
      <c r="N23" s="19"/>
      <c r="O23" s="20"/>
    </row>
    <row r="24" spans="1:13" ht="15.75" customHeight="1">
      <c r="A24" s="6">
        <v>23</v>
      </c>
      <c r="B24" s="7" t="s">
        <v>29</v>
      </c>
      <c r="C24" s="21"/>
      <c r="D24" s="21"/>
      <c r="E24" s="21"/>
      <c r="F24" s="21"/>
      <c r="G24" s="21">
        <f>VLOOKUP($B24,'MATS #2'!$A$3:$C$11,2,FALSE)</f>
        <v>652</v>
      </c>
      <c r="H24" s="21"/>
      <c r="I24" s="21"/>
      <c r="J24" s="21"/>
      <c r="K24" s="21"/>
      <c r="L24" s="17">
        <f t="shared" si="2"/>
        <v>653</v>
      </c>
      <c r="M24" s="17">
        <f t="shared" si="1"/>
        <v>163.63864177421374</v>
      </c>
    </row>
    <row r="25" spans="1:13" ht="15.75" customHeight="1">
      <c r="A25" s="6">
        <v>24</v>
      </c>
      <c r="B25" s="7" t="s">
        <v>37</v>
      </c>
      <c r="C25" s="21"/>
      <c r="D25" s="21"/>
      <c r="E25" s="21"/>
      <c r="F25" s="21"/>
      <c r="G25" s="21"/>
      <c r="H25" s="21">
        <f>VLOOKUP($B25,'Lacolle International'!$A$3:$C$19,2,FALSE)</f>
        <v>418</v>
      </c>
      <c r="I25" s="21"/>
      <c r="J25" s="21"/>
      <c r="K25" s="21"/>
      <c r="L25" s="17">
        <f t="shared" si="2"/>
        <v>419</v>
      </c>
      <c r="M25" s="17">
        <f t="shared" si="1"/>
        <v>104.99937351209121</v>
      </c>
    </row>
    <row r="26" spans="1:13" ht="15.75" customHeight="1">
      <c r="A26" s="6">
        <v>25</v>
      </c>
      <c r="B26" s="7" t="s">
        <v>20</v>
      </c>
      <c r="C26" s="21"/>
      <c r="D26" s="21"/>
      <c r="E26" s="21"/>
      <c r="F26" s="21"/>
      <c r="G26" s="21"/>
      <c r="H26" s="21">
        <f>VLOOKUP($B26,'Lacolle International'!$A$3:$C$19,2,FALSE)</f>
        <v>252</v>
      </c>
      <c r="I26" s="21">
        <f>VLOOKUP($B26,'Lacolle International'!$A$3:$C$19,3,FALSE)</f>
        <v>0</v>
      </c>
      <c r="J26" s="21"/>
      <c r="K26" s="21"/>
      <c r="L26" s="17">
        <f t="shared" si="2"/>
        <v>253</v>
      </c>
      <c r="M26" s="17">
        <f t="shared" si="1"/>
        <v>63.40057636887608</v>
      </c>
    </row>
    <row r="27" spans="1:15" ht="15.75" customHeight="1">
      <c r="A27" s="6">
        <v>26</v>
      </c>
      <c r="B27" s="7"/>
      <c r="C27" s="21"/>
      <c r="D27" s="21"/>
      <c r="E27" s="21"/>
      <c r="F27" s="21"/>
      <c r="G27" s="21"/>
      <c r="H27" s="21"/>
      <c r="I27" s="21"/>
      <c r="J27" s="21"/>
      <c r="K27" s="21"/>
      <c r="L27" s="17"/>
      <c r="M27" s="17"/>
      <c r="N27" s="19"/>
      <c r="O27" s="20"/>
    </row>
    <row r="28" spans="1:15" ht="15.75" customHeight="1">
      <c r="A28" s="6">
        <v>27</v>
      </c>
      <c r="B28" s="7"/>
      <c r="C28" s="21"/>
      <c r="D28" s="21"/>
      <c r="E28" s="21"/>
      <c r="F28" s="21"/>
      <c r="G28" s="21"/>
      <c r="H28" s="21"/>
      <c r="I28" s="21"/>
      <c r="J28" s="21"/>
      <c r="K28" s="21"/>
      <c r="L28" s="17"/>
      <c r="M28" s="17"/>
      <c r="N28" s="15"/>
      <c r="O28" s="18"/>
    </row>
    <row r="29" spans="1:15" ht="15.75" customHeight="1">
      <c r="A29" s="6">
        <v>28</v>
      </c>
      <c r="B29" s="7"/>
      <c r="C29" s="21"/>
      <c r="D29" s="21"/>
      <c r="E29" s="21"/>
      <c r="F29" s="21"/>
      <c r="G29" s="21"/>
      <c r="H29" s="21"/>
      <c r="I29" s="21"/>
      <c r="J29" s="21"/>
      <c r="K29" s="21"/>
      <c r="L29" s="17"/>
      <c r="M29" s="17"/>
      <c r="N29" s="15"/>
      <c r="O29" s="18"/>
    </row>
    <row r="30" spans="1:15" ht="15.75" customHeight="1">
      <c r="A30" s="6">
        <v>29</v>
      </c>
      <c r="B30" s="7"/>
      <c r="C30" s="21"/>
      <c r="D30" s="21"/>
      <c r="E30" s="21"/>
      <c r="F30" s="21"/>
      <c r="G30" s="21"/>
      <c r="H30" s="21"/>
      <c r="I30" s="21"/>
      <c r="J30" s="21"/>
      <c r="K30" s="21"/>
      <c r="L30" s="17"/>
      <c r="M30" s="17"/>
      <c r="N30" s="19"/>
      <c r="O30" s="20"/>
    </row>
    <row r="31" spans="1:13" ht="15.75" customHeight="1">
      <c r="A31" s="6">
        <v>30</v>
      </c>
      <c r="B31" s="7"/>
      <c r="C31" s="21"/>
      <c r="D31" s="21"/>
      <c r="E31" s="21"/>
      <c r="F31" s="21"/>
      <c r="G31" s="21"/>
      <c r="H31" s="21"/>
      <c r="I31" s="21"/>
      <c r="J31" s="21"/>
      <c r="K31" s="21"/>
      <c r="L31" s="17"/>
      <c r="M31" s="17"/>
    </row>
    <row r="32" spans="1:15" s="10" customFormat="1" ht="15">
      <c r="A32" s="6">
        <v>31</v>
      </c>
      <c r="B32" s="7"/>
      <c r="C32" s="21"/>
      <c r="D32" s="21"/>
      <c r="E32" s="21"/>
      <c r="F32" s="21"/>
      <c r="G32" s="21"/>
      <c r="H32" s="21"/>
      <c r="I32" s="21"/>
      <c r="J32" s="21"/>
      <c r="K32" s="21"/>
      <c r="L32" s="17"/>
      <c r="M32" s="17"/>
      <c r="N32" s="19"/>
      <c r="O32" s="20"/>
    </row>
    <row r="33" spans="1:15" s="10" customFormat="1" ht="15">
      <c r="A33" s="6">
        <v>32</v>
      </c>
      <c r="B33" s="7"/>
      <c r="C33" s="21"/>
      <c r="D33" s="21"/>
      <c r="E33" s="21"/>
      <c r="F33" s="21"/>
      <c r="G33" s="21"/>
      <c r="H33" s="21"/>
      <c r="I33" s="21"/>
      <c r="J33" s="21"/>
      <c r="K33" s="21"/>
      <c r="L33" s="17"/>
      <c r="M33" s="17"/>
      <c r="N33" s="19"/>
      <c r="O33" s="20"/>
    </row>
    <row r="34" spans="1:15" s="10" customFormat="1" ht="15">
      <c r="A34" s="6">
        <v>33</v>
      </c>
      <c r="B34" s="7"/>
      <c r="C34" s="21"/>
      <c r="D34" s="21"/>
      <c r="E34" s="21"/>
      <c r="F34" s="21"/>
      <c r="G34" s="21"/>
      <c r="H34" s="21"/>
      <c r="I34" s="21"/>
      <c r="J34" s="21"/>
      <c r="K34" s="21"/>
      <c r="L34" s="17"/>
      <c r="M34" s="17"/>
      <c r="N34" s="19"/>
      <c r="O34" s="20"/>
    </row>
    <row r="35" spans="1:13" s="10" customFormat="1" ht="15">
      <c r="A35" s="6">
        <v>34</v>
      </c>
      <c r="B35" s="7"/>
      <c r="C35" s="21"/>
      <c r="D35" s="21"/>
      <c r="E35" s="21"/>
      <c r="F35" s="21"/>
      <c r="G35" s="21"/>
      <c r="H35" s="21"/>
      <c r="I35" s="21"/>
      <c r="J35" s="21"/>
      <c r="K35" s="21"/>
      <c r="L35" s="17"/>
      <c r="M35" s="17"/>
    </row>
    <row r="36" spans="1:15" s="10" customFormat="1" ht="15">
      <c r="A36" s="6">
        <v>35</v>
      </c>
      <c r="B36" s="7"/>
      <c r="C36" s="21"/>
      <c r="D36" s="21"/>
      <c r="E36" s="21"/>
      <c r="F36" s="21"/>
      <c r="G36" s="21"/>
      <c r="H36" s="21"/>
      <c r="I36" s="21"/>
      <c r="J36" s="21"/>
      <c r="K36" s="21"/>
      <c r="L36" s="17"/>
      <c r="M36" s="17"/>
      <c r="N36" s="5"/>
      <c r="O36" s="5"/>
    </row>
    <row r="37" spans="2:3" s="10" customFormat="1" ht="15">
      <c r="B37" s="15"/>
      <c r="C37" s="15"/>
    </row>
    <row r="38" spans="2:9" s="10" customFormat="1" ht="15">
      <c r="B38" s="15"/>
      <c r="C38" s="15"/>
      <c r="H38" s="1"/>
      <c r="I38" s="1"/>
    </row>
    <row r="39" spans="2:3" s="10" customFormat="1" ht="15">
      <c r="B39" s="15"/>
      <c r="C39" s="16"/>
    </row>
    <row r="40" spans="2:16" s="10" customFormat="1" ht="15">
      <c r="B40" s="23"/>
      <c r="C40" s="26"/>
      <c r="E40" s="4"/>
      <c r="F40" s="22"/>
      <c r="G40" s="2"/>
      <c r="N40" s="28"/>
      <c r="O40" s="28"/>
      <c r="P40" s="28"/>
    </row>
    <row r="41" spans="2:16" s="10" customFormat="1" ht="15">
      <c r="B41" s="28"/>
      <c r="C41" s="28"/>
      <c r="E41" s="28"/>
      <c r="F41" s="28"/>
      <c r="N41" s="28"/>
      <c r="O41" s="28"/>
      <c r="P41" s="28"/>
    </row>
    <row r="42" spans="2:16" s="10" customFormat="1" ht="15">
      <c r="B42" s="23"/>
      <c r="C42" s="26"/>
      <c r="E42" s="22"/>
      <c r="F42" s="22"/>
      <c r="N42" s="28"/>
      <c r="O42" s="28"/>
      <c r="P42" s="28"/>
    </row>
    <row r="43" spans="2:16" s="10" customFormat="1" ht="15">
      <c r="B43" s="23"/>
      <c r="C43" s="26"/>
      <c r="E43" s="22"/>
      <c r="F43" s="3"/>
      <c r="N43" s="28"/>
      <c r="O43" s="28"/>
      <c r="P43" s="28"/>
    </row>
    <row r="44" spans="2:16" s="10" customFormat="1" ht="15">
      <c r="B44" s="23"/>
      <c r="C44" s="26"/>
      <c r="E44" s="22"/>
      <c r="F44" s="3"/>
      <c r="N44" s="28"/>
      <c r="O44" s="28"/>
      <c r="P44" s="28"/>
    </row>
    <row r="45" spans="2:16" s="10" customFormat="1" ht="15">
      <c r="B45" s="23"/>
      <c r="C45" s="26"/>
      <c r="E45" s="22"/>
      <c r="F45" s="3"/>
      <c r="N45" s="28"/>
      <c r="O45" s="28"/>
      <c r="P45" s="28"/>
    </row>
    <row r="46" spans="2:16" s="10" customFormat="1" ht="15">
      <c r="B46" s="23"/>
      <c r="C46" s="26"/>
      <c r="E46" s="22"/>
      <c r="F46" s="3"/>
      <c r="N46" s="28"/>
      <c r="O46" s="28"/>
      <c r="P46" s="28"/>
    </row>
    <row r="47" spans="2:16" s="10" customFormat="1" ht="15">
      <c r="B47" s="23"/>
      <c r="C47" s="26"/>
      <c r="E47" s="22"/>
      <c r="F47" s="3"/>
      <c r="N47" s="28"/>
      <c r="O47" s="28"/>
      <c r="P47" s="28"/>
    </row>
    <row r="48" spans="2:16" s="10" customFormat="1" ht="15">
      <c r="B48" s="23"/>
      <c r="C48" s="26"/>
      <c r="E48" s="22"/>
      <c r="F48" s="3"/>
      <c r="N48" s="28"/>
      <c r="O48" s="28"/>
      <c r="P48" s="28"/>
    </row>
    <row r="49" spans="2:16" s="10" customFormat="1" ht="15">
      <c r="B49" s="23"/>
      <c r="C49" s="26"/>
      <c r="E49" s="22"/>
      <c r="F49" s="3"/>
      <c r="N49" s="28"/>
      <c r="O49" s="28"/>
      <c r="P49" s="28"/>
    </row>
    <row r="50" spans="2:16" s="10" customFormat="1" ht="15">
      <c r="B50" s="23"/>
      <c r="C50" s="26"/>
      <c r="E50" s="22"/>
      <c r="F50" s="3"/>
      <c r="N50" s="28"/>
      <c r="O50" s="28"/>
      <c r="P50" s="28"/>
    </row>
    <row r="51" spans="2:16" s="10" customFormat="1" ht="15">
      <c r="B51" s="23"/>
      <c r="C51" s="26"/>
      <c r="E51" s="22"/>
      <c r="F51" s="3"/>
      <c r="N51" s="28"/>
      <c r="O51" s="28"/>
      <c r="P51" s="28"/>
    </row>
    <row r="52" spans="2:16" s="10" customFormat="1" ht="15">
      <c r="B52" s="23"/>
      <c r="C52" s="26"/>
      <c r="E52" s="22"/>
      <c r="F52" s="3"/>
      <c r="N52" s="28"/>
      <c r="O52" s="28"/>
      <c r="P52" s="28"/>
    </row>
    <row r="53" spans="2:16" s="10" customFormat="1" ht="15">
      <c r="B53" s="23"/>
      <c r="C53" s="26"/>
      <c r="E53" s="22"/>
      <c r="F53" s="3"/>
      <c r="N53" s="28"/>
      <c r="O53" s="28"/>
      <c r="P53" s="28"/>
    </row>
    <row r="54" spans="2:16" s="10" customFormat="1" ht="15">
      <c r="B54" s="23"/>
      <c r="C54" s="26"/>
      <c r="N54" s="28"/>
      <c r="O54" s="28"/>
      <c r="P54" s="28"/>
    </row>
    <row r="55" spans="2:16" s="10" customFormat="1" ht="15">
      <c r="B55" s="23"/>
      <c r="C55" s="26"/>
      <c r="N55" s="28"/>
      <c r="O55" s="28"/>
      <c r="P55" s="28"/>
    </row>
    <row r="56" spans="2:16" s="10" customFormat="1" ht="15">
      <c r="B56" s="23"/>
      <c r="C56" s="26"/>
      <c r="N56" s="28"/>
      <c r="O56" s="28"/>
      <c r="P56" s="28"/>
    </row>
    <row r="57" spans="2:16" s="10" customFormat="1" ht="15">
      <c r="B57" s="23"/>
      <c r="C57" s="26"/>
      <c r="N57" s="28"/>
      <c r="O57" s="28"/>
      <c r="P57" s="28"/>
    </row>
    <row r="58" s="10" customFormat="1" ht="15">
      <c r="B58" s="8"/>
    </row>
    <row r="59" s="10" customFormat="1" ht="15">
      <c r="B59" s="8"/>
    </row>
    <row r="60" s="10" customFormat="1" ht="15">
      <c r="B60" s="8"/>
    </row>
    <row r="61" s="10" customFormat="1" ht="15">
      <c r="B61" s="8"/>
    </row>
    <row r="62" s="10" customFormat="1" ht="15">
      <c r="B62" s="8"/>
    </row>
    <row r="63" spans="2:3" s="10" customFormat="1" ht="15">
      <c r="B63" s="8"/>
      <c r="C63" s="8"/>
    </row>
    <row r="64" spans="2:3" s="10" customFormat="1" ht="15">
      <c r="B64" s="8"/>
      <c r="C64" s="8"/>
    </row>
    <row r="65" spans="2:3" s="10" customFormat="1" ht="15">
      <c r="B65" s="8"/>
      <c r="C65" s="8"/>
    </row>
    <row r="66" spans="2:3" s="10" customFormat="1" ht="15">
      <c r="B66" s="9"/>
      <c r="C66" s="9"/>
    </row>
    <row r="67" spans="2:7" s="10" customFormat="1" ht="15">
      <c r="B67" s="8"/>
      <c r="C67" s="8"/>
      <c r="E67" s="5"/>
      <c r="F67" s="5"/>
      <c r="G67" s="5"/>
    </row>
    <row r="68" spans="2:3" ht="15">
      <c r="B68" s="8"/>
      <c r="C68" s="8"/>
    </row>
    <row r="69" spans="2:3" ht="15">
      <c r="B69" s="8"/>
      <c r="C69" s="8"/>
    </row>
    <row r="70" spans="2:3" ht="15">
      <c r="B70" s="8"/>
      <c r="C70" s="8"/>
    </row>
    <row r="71" spans="2:3" ht="15">
      <c r="B71" s="8"/>
      <c r="C71" s="8"/>
    </row>
    <row r="72" spans="2:3" ht="15">
      <c r="B72" s="8"/>
      <c r="C72" s="8"/>
    </row>
    <row r="73" spans="2:3" ht="15">
      <c r="B73" s="8"/>
      <c r="C73" s="8"/>
    </row>
    <row r="74" spans="2:3" ht="15">
      <c r="B74" s="8"/>
      <c r="C74" s="8"/>
    </row>
  </sheetData>
  <sheetProtection/>
  <conditionalFormatting sqref="C2:L36">
    <cfRule type="cellIs" priority="2" dxfId="2" operator="equal" stopIfTrue="1">
      <formula>0</formula>
    </cfRule>
  </conditionalFormatting>
  <conditionalFormatting sqref="M2:M36">
    <cfRule type="cellIs" priority="1" dxfId="2" operator="equal" stopIfTrue="1">
      <formula>0</formula>
    </cfRule>
  </conditionalFormatting>
  <printOptions/>
  <pageMargins left="0.7500000000000001" right="0.7500000000000001" top="1" bottom="1" header="0.5" footer="0.5"/>
  <pageSetup fitToHeight="1" fitToWidth="1" horizontalDpi="600" verticalDpi="600" orientation="portrait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="98" zoomScaleNormal="98" workbookViewId="0" topLeftCell="A1">
      <selection activeCell="A1" sqref="A1"/>
    </sheetView>
  </sheetViews>
  <sheetFormatPr defaultColWidth="11.00390625" defaultRowHeight="15.75"/>
  <cols>
    <col min="1" max="1" width="20.375" style="23" bestFit="1" customWidth="1"/>
    <col min="2" max="2" width="10.875" style="26" customWidth="1"/>
    <col min="3" max="3" width="17.875" style="23" bestFit="1" customWidth="1"/>
    <col min="4" max="4" width="18.125" style="23" customWidth="1"/>
    <col min="5" max="5" width="18.50390625" style="23" bestFit="1" customWidth="1"/>
    <col min="6" max="16384" width="10.875" style="23" customWidth="1"/>
  </cols>
  <sheetData>
    <row r="1" ht="15">
      <c r="A1" s="23" t="s">
        <v>30</v>
      </c>
    </row>
    <row r="2" spans="1:2" ht="15">
      <c r="A2" s="28" t="s">
        <v>0</v>
      </c>
      <c r="B2" s="28" t="s">
        <v>38</v>
      </c>
    </row>
    <row r="3" spans="1:2" ht="15">
      <c r="A3" s="23" t="s">
        <v>2</v>
      </c>
      <c r="B3" s="26">
        <v>1000</v>
      </c>
    </row>
    <row r="4" spans="1:2" ht="15">
      <c r="A4" s="23" t="s">
        <v>9</v>
      </c>
      <c r="B4" s="26">
        <v>953</v>
      </c>
    </row>
    <row r="5" spans="1:2" ht="15">
      <c r="A5" s="23" t="s">
        <v>6</v>
      </c>
      <c r="B5" s="26">
        <v>950</v>
      </c>
    </row>
    <row r="6" spans="1:2" ht="15">
      <c r="A6" s="23" t="s">
        <v>14</v>
      </c>
      <c r="B6" s="26">
        <v>930</v>
      </c>
    </row>
    <row r="7" spans="1:2" ht="15">
      <c r="A7" s="23" t="s">
        <v>18</v>
      </c>
      <c r="B7" s="26">
        <v>916</v>
      </c>
    </row>
    <row r="8" spans="1:2" ht="15">
      <c r="A8" s="23" t="s">
        <v>5</v>
      </c>
      <c r="B8" s="26">
        <v>914</v>
      </c>
    </row>
    <row r="9" spans="1:2" ht="15">
      <c r="A9" s="23" t="s">
        <v>13</v>
      </c>
      <c r="B9" s="26">
        <v>902</v>
      </c>
    </row>
    <row r="10" spans="1:2" ht="15">
      <c r="A10" s="23" t="s">
        <v>1</v>
      </c>
      <c r="B10" s="26">
        <v>889</v>
      </c>
    </row>
    <row r="11" spans="1:2" ht="15">
      <c r="A11" s="23" t="s">
        <v>12</v>
      </c>
      <c r="B11" s="26">
        <v>851</v>
      </c>
    </row>
    <row r="12" spans="1:2" ht="15">
      <c r="A12" s="23" t="s">
        <v>7</v>
      </c>
      <c r="B12" s="26">
        <v>817</v>
      </c>
    </row>
    <row r="13" spans="1:2" ht="15">
      <c r="A13" s="23" t="s">
        <v>17</v>
      </c>
      <c r="B13" s="26">
        <v>781</v>
      </c>
    </row>
    <row r="14" spans="1:2" ht="15">
      <c r="A14" s="23" t="s">
        <v>4</v>
      </c>
      <c r="B14" s="26">
        <v>770</v>
      </c>
    </row>
    <row r="15" spans="1:2" ht="15">
      <c r="A15" s="23" t="s">
        <v>8</v>
      </c>
      <c r="B15" s="26">
        <v>762</v>
      </c>
    </row>
    <row r="16" spans="1:2" ht="15">
      <c r="A16" s="23" t="s">
        <v>11</v>
      </c>
      <c r="B16" s="26">
        <v>703</v>
      </c>
    </row>
    <row r="17" spans="1:2" ht="15">
      <c r="A17" s="23" t="s">
        <v>19</v>
      </c>
      <c r="B17" s="26">
        <v>582</v>
      </c>
    </row>
    <row r="18" spans="1:2" ht="15">
      <c r="A18" s="23" t="s">
        <v>29</v>
      </c>
      <c r="B18" s="26">
        <v>499.686306588226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="106" zoomScaleNormal="106" workbookViewId="0" topLeftCell="A1">
      <selection activeCell="A1" sqref="A1"/>
    </sheetView>
  </sheetViews>
  <sheetFormatPr defaultColWidth="11.00390625" defaultRowHeight="15.75"/>
  <cols>
    <col min="1" max="1" width="20.375" style="22" customWidth="1"/>
    <col min="2" max="2" width="10.875" style="22" customWidth="1"/>
    <col min="3" max="3" width="17.875" style="22" customWidth="1"/>
    <col min="4" max="4" width="18.125" style="22" customWidth="1"/>
    <col min="5" max="5" width="18.50390625" style="22" customWidth="1"/>
    <col min="6" max="16384" width="10.875" style="22" customWidth="1"/>
  </cols>
  <sheetData>
    <row r="1" ht="15">
      <c r="A1" s="4" t="s">
        <v>31</v>
      </c>
    </row>
    <row r="2" spans="1:3" ht="15">
      <c r="A2" s="28" t="s">
        <v>0</v>
      </c>
      <c r="B2" s="28" t="s">
        <v>38</v>
      </c>
      <c r="C2" s="28"/>
    </row>
    <row r="3" spans="1:2" ht="15">
      <c r="A3" s="22" t="s">
        <v>5</v>
      </c>
      <c r="B3" s="22">
        <v>1000</v>
      </c>
    </row>
    <row r="4" spans="1:2" ht="15">
      <c r="A4" s="22" t="s">
        <v>1</v>
      </c>
      <c r="B4" s="3">
        <v>995.5512572533848</v>
      </c>
    </row>
    <row r="5" spans="1:2" ht="15">
      <c r="A5" s="22" t="s">
        <v>7</v>
      </c>
      <c r="B5" s="3">
        <v>995.164410058027</v>
      </c>
    </row>
    <row r="6" spans="1:2" ht="15">
      <c r="A6" s="22" t="s">
        <v>14</v>
      </c>
      <c r="B6" s="3">
        <v>984.1392649903288</v>
      </c>
    </row>
    <row r="7" spans="1:2" ht="15">
      <c r="A7" s="22" t="s">
        <v>4</v>
      </c>
      <c r="B7" s="3">
        <v>981.8181818181818</v>
      </c>
    </row>
    <row r="8" spans="1:2" ht="15">
      <c r="A8" s="22" t="s">
        <v>3</v>
      </c>
      <c r="B8" s="3">
        <v>971.3733075435204</v>
      </c>
    </row>
    <row r="9" spans="1:2" ht="15">
      <c r="A9" s="22" t="s">
        <v>13</v>
      </c>
      <c r="B9" s="3">
        <v>965.7640232108317</v>
      </c>
    </row>
    <row r="10" spans="1:2" ht="15">
      <c r="A10" s="22" t="s">
        <v>9</v>
      </c>
      <c r="B10" s="3">
        <v>942.1663442940039</v>
      </c>
    </row>
    <row r="11" spans="1:2" ht="15">
      <c r="A11" s="22" t="s">
        <v>17</v>
      </c>
      <c r="B11" s="3">
        <v>941.5860735009671</v>
      </c>
    </row>
    <row r="12" spans="1:2" ht="15">
      <c r="A12" s="22" t="s">
        <v>6</v>
      </c>
      <c r="B12" s="3">
        <v>930.3675048355899</v>
      </c>
    </row>
    <row r="13" spans="1:2" ht="15">
      <c r="A13" s="22" t="s">
        <v>16</v>
      </c>
      <c r="B13" s="3">
        <v>851.4506769825919</v>
      </c>
    </row>
    <row r="14" spans="1:2" ht="15">
      <c r="A14" s="22" t="s">
        <v>11</v>
      </c>
      <c r="B14" s="3">
        <v>720.8897485493229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"/>
    </sheetView>
  </sheetViews>
  <sheetFormatPr defaultColWidth="8.875" defaultRowHeight="15.75"/>
  <cols>
    <col min="1" max="1" width="22.00390625" style="28" customWidth="1"/>
    <col min="2" max="16384" width="8.875" style="28" customWidth="1"/>
  </cols>
  <sheetData>
    <row r="1" ht="15">
      <c r="A1" s="27" t="s">
        <v>33</v>
      </c>
    </row>
    <row r="2" spans="1:3" ht="15">
      <c r="A2" s="28" t="s">
        <v>0</v>
      </c>
      <c r="B2" s="28" t="s">
        <v>38</v>
      </c>
      <c r="C2" s="28" t="s">
        <v>39</v>
      </c>
    </row>
    <row r="3" spans="1:3" ht="15">
      <c r="A3" s="28" t="s">
        <v>4</v>
      </c>
      <c r="B3" s="28">
        <v>1000</v>
      </c>
      <c r="C3" s="28">
        <v>989.5043731778426</v>
      </c>
    </row>
    <row r="4" spans="1:3" ht="15">
      <c r="A4" s="28" t="s">
        <v>17</v>
      </c>
      <c r="B4" s="28">
        <v>991.1674347158219</v>
      </c>
      <c r="C4" s="28">
        <v>832.6530612244898</v>
      </c>
    </row>
    <row r="5" spans="1:3" ht="15">
      <c r="A5" s="28" t="s">
        <v>5</v>
      </c>
      <c r="B5" s="28">
        <v>973.6943164362519</v>
      </c>
      <c r="C5" s="28">
        <v>507.28862973760937</v>
      </c>
    </row>
    <row r="6" spans="1:3" ht="15">
      <c r="A6" s="28" t="s">
        <v>14</v>
      </c>
      <c r="B6" s="28">
        <v>973.6943164362519</v>
      </c>
      <c r="C6" s="28">
        <v>979.5918367346939</v>
      </c>
    </row>
    <row r="7" spans="1:3" ht="15">
      <c r="A7" s="28" t="s">
        <v>3</v>
      </c>
      <c r="B7" s="28">
        <v>971.1981566820277</v>
      </c>
      <c r="C7" s="28">
        <v>1000</v>
      </c>
    </row>
    <row r="8" spans="1:3" ht="15">
      <c r="A8" s="28" t="s">
        <v>1</v>
      </c>
      <c r="B8" s="28">
        <v>949.1167434715821</v>
      </c>
      <c r="C8" s="28">
        <v>998.6394557823129</v>
      </c>
    </row>
    <row r="9" spans="1:3" ht="15">
      <c r="A9" s="28" t="s">
        <v>8</v>
      </c>
      <c r="B9" s="28">
        <v>944.8924731182797</v>
      </c>
      <c r="C9" s="28">
        <v>833.6248785228378</v>
      </c>
    </row>
    <row r="10" spans="1:2" ht="15">
      <c r="A10" s="28" t="s">
        <v>19</v>
      </c>
      <c r="B10" s="28">
        <v>812.5960061443932</v>
      </c>
    </row>
    <row r="11" spans="1:3" ht="15">
      <c r="A11" s="28" t="s">
        <v>9</v>
      </c>
      <c r="B11" s="28">
        <v>794.7388632872504</v>
      </c>
      <c r="C11" s="28">
        <v>891.3508260447036</v>
      </c>
    </row>
    <row r="12" spans="1:2" ht="15">
      <c r="A12" s="28" t="s">
        <v>11</v>
      </c>
      <c r="B12" s="28">
        <v>606.3748079877113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"/>
    </sheetView>
  </sheetViews>
  <sheetFormatPr defaultColWidth="8.875" defaultRowHeight="15.75"/>
  <cols>
    <col min="1" max="1" width="22.00390625" style="28" customWidth="1"/>
    <col min="2" max="16384" width="8.875" style="28" customWidth="1"/>
  </cols>
  <sheetData>
    <row r="1" ht="15">
      <c r="A1" s="27" t="s">
        <v>23</v>
      </c>
    </row>
    <row r="2" spans="1:2" ht="15">
      <c r="A2" s="28" t="s">
        <v>0</v>
      </c>
      <c r="B2" s="28" t="s">
        <v>38</v>
      </c>
    </row>
    <row r="3" spans="1:2" ht="15">
      <c r="A3" s="28" t="s">
        <v>3</v>
      </c>
      <c r="B3" s="28">
        <v>1000</v>
      </c>
    </row>
    <row r="4" spans="1:6" ht="15">
      <c r="A4" s="28" t="s">
        <v>9</v>
      </c>
      <c r="B4" s="28">
        <v>922</v>
      </c>
      <c r="F4" s="30"/>
    </row>
    <row r="5" spans="1:6" ht="15">
      <c r="A5" s="28" t="s">
        <v>14</v>
      </c>
      <c r="B5" s="28">
        <v>877</v>
      </c>
      <c r="F5" s="30"/>
    </row>
    <row r="6" spans="1:6" ht="15">
      <c r="A6" s="28" t="s">
        <v>2</v>
      </c>
      <c r="B6" s="28">
        <v>864</v>
      </c>
      <c r="F6" s="30"/>
    </row>
    <row r="7" spans="1:6" ht="15">
      <c r="A7" s="28" t="s">
        <v>1</v>
      </c>
      <c r="B7" s="28">
        <v>863</v>
      </c>
      <c r="F7" s="30"/>
    </row>
    <row r="8" spans="1:6" ht="15">
      <c r="A8" s="28" t="s">
        <v>12</v>
      </c>
      <c r="B8" s="28">
        <v>707</v>
      </c>
      <c r="F8" s="30"/>
    </row>
    <row r="9" spans="1:6" ht="15">
      <c r="A9" s="28" t="s">
        <v>19</v>
      </c>
      <c r="B9" s="28">
        <v>702</v>
      </c>
      <c r="F9" s="30"/>
    </row>
    <row r="10" spans="1:6" ht="15">
      <c r="A10" s="28" t="s">
        <v>29</v>
      </c>
      <c r="B10" s="28">
        <v>652</v>
      </c>
      <c r="F10" s="30"/>
    </row>
    <row r="11" spans="1:6" ht="15">
      <c r="A11" s="28" t="s">
        <v>15</v>
      </c>
      <c r="B11" s="28">
        <v>510</v>
      </c>
      <c r="F11" s="30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8.875" defaultRowHeight="15.75"/>
  <cols>
    <col min="1" max="1" width="22.00390625" style="28" customWidth="1"/>
    <col min="2" max="16384" width="8.875" style="28" customWidth="1"/>
  </cols>
  <sheetData>
    <row r="1" ht="15">
      <c r="A1" s="27" t="s">
        <v>45</v>
      </c>
    </row>
    <row r="2" spans="1:3" ht="15">
      <c r="A2" s="28" t="s">
        <v>0</v>
      </c>
      <c r="B2" s="28" t="s">
        <v>38</v>
      </c>
      <c r="C2" s="28" t="s">
        <v>39</v>
      </c>
    </row>
    <row r="3" spans="1:3" ht="15">
      <c r="A3" s="28" t="s">
        <v>35</v>
      </c>
      <c r="B3" s="28">
        <v>999</v>
      </c>
      <c r="C3" s="28">
        <v>929</v>
      </c>
    </row>
    <row r="4" spans="1:3" ht="15">
      <c r="A4" s="28" t="s">
        <v>5</v>
      </c>
      <c r="B4" s="28">
        <v>991</v>
      </c>
      <c r="C4" s="28">
        <v>0</v>
      </c>
    </row>
    <row r="5" spans="1:3" ht="15">
      <c r="A5" s="28" t="s">
        <v>20</v>
      </c>
      <c r="B5" s="28">
        <v>252</v>
      </c>
      <c r="C5" s="28">
        <v>0</v>
      </c>
    </row>
    <row r="6" spans="1:3" ht="15">
      <c r="A6" s="28" t="s">
        <v>9</v>
      </c>
      <c r="B6" s="28">
        <v>839</v>
      </c>
      <c r="C6" s="28">
        <v>1000</v>
      </c>
    </row>
    <row r="7" spans="1:3" ht="15">
      <c r="A7" s="28" t="s">
        <v>1</v>
      </c>
      <c r="B7" s="28">
        <v>988</v>
      </c>
      <c r="C7" s="28">
        <v>0</v>
      </c>
    </row>
    <row r="8" spans="1:3" ht="15">
      <c r="A8" s="28" t="s">
        <v>4</v>
      </c>
      <c r="B8" s="28">
        <v>945</v>
      </c>
      <c r="C8" s="28">
        <v>870</v>
      </c>
    </row>
    <row r="9" spans="1:3" ht="15">
      <c r="A9" s="28" t="s">
        <v>14</v>
      </c>
      <c r="B9" s="28">
        <v>995</v>
      </c>
      <c r="C9" s="28">
        <v>969</v>
      </c>
    </row>
    <row r="10" spans="1:3" ht="15">
      <c r="A10" s="28" t="s">
        <v>19</v>
      </c>
      <c r="B10" s="28">
        <v>746</v>
      </c>
      <c r="C10" s="28">
        <v>0</v>
      </c>
    </row>
    <row r="11" spans="1:3" ht="15">
      <c r="A11" s="28" t="s">
        <v>28</v>
      </c>
      <c r="B11" s="28">
        <v>674</v>
      </c>
      <c r="C11" s="28">
        <v>0</v>
      </c>
    </row>
    <row r="12" spans="1:3" ht="15">
      <c r="A12" s="28" t="s">
        <v>34</v>
      </c>
      <c r="B12" s="28">
        <v>932</v>
      </c>
      <c r="C12" s="28">
        <v>997</v>
      </c>
    </row>
    <row r="13" spans="1:3" ht="15">
      <c r="A13" s="28" t="s">
        <v>2</v>
      </c>
      <c r="B13" s="28">
        <v>999</v>
      </c>
      <c r="C13" s="28">
        <v>957</v>
      </c>
    </row>
    <row r="14" spans="1:3" ht="15">
      <c r="A14" s="28" t="s">
        <v>17</v>
      </c>
      <c r="B14" s="28">
        <v>919</v>
      </c>
      <c r="C14" s="28">
        <v>0</v>
      </c>
    </row>
    <row r="15" spans="1:3" ht="15">
      <c r="A15" s="28" t="s">
        <v>3</v>
      </c>
      <c r="B15" s="28">
        <v>1000</v>
      </c>
      <c r="C15" s="28">
        <v>962</v>
      </c>
    </row>
    <row r="16" spans="1:3" ht="15">
      <c r="A16" s="28" t="s">
        <v>8</v>
      </c>
      <c r="B16" s="28">
        <v>853</v>
      </c>
      <c r="C16" s="28">
        <v>0</v>
      </c>
    </row>
    <row r="17" spans="1:3" ht="15">
      <c r="A17" s="28" t="s">
        <v>7</v>
      </c>
      <c r="B17" s="28">
        <v>966</v>
      </c>
      <c r="C17" s="28">
        <v>0</v>
      </c>
    </row>
    <row r="18" spans="1:3" ht="15">
      <c r="A18" s="28" t="s">
        <v>36</v>
      </c>
      <c r="B18" s="28">
        <v>846</v>
      </c>
      <c r="C18" s="28">
        <v>0</v>
      </c>
    </row>
    <row r="19" spans="1:3" ht="15">
      <c r="A19" s="28" t="s">
        <v>37</v>
      </c>
      <c r="B19" s="28">
        <v>418</v>
      </c>
      <c r="C19" s="28">
        <v>0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8.875" defaultRowHeight="15.75"/>
  <cols>
    <col min="1" max="1" width="22.00390625" style="0" customWidth="1"/>
  </cols>
  <sheetData>
    <row r="1" ht="15">
      <c r="A1" s="4" t="s">
        <v>40</v>
      </c>
    </row>
    <row r="2" spans="1:2" ht="15">
      <c r="A2" s="28" t="s">
        <v>0</v>
      </c>
      <c r="B2" s="28" t="s">
        <v>38</v>
      </c>
    </row>
    <row r="3" spans="1:3" ht="15">
      <c r="A3" t="s">
        <v>5</v>
      </c>
      <c r="B3">
        <v>1000</v>
      </c>
      <c r="C3" s="29"/>
    </row>
    <row r="4" spans="1:3" ht="15">
      <c r="A4" t="s">
        <v>16</v>
      </c>
      <c r="B4">
        <v>999.5954692556635</v>
      </c>
      <c r="C4" s="29"/>
    </row>
    <row r="5" spans="1:3" ht="15">
      <c r="A5" t="s">
        <v>2</v>
      </c>
      <c r="B5">
        <v>979.3689320388349</v>
      </c>
      <c r="C5" s="29"/>
    </row>
    <row r="6" spans="1:3" ht="15">
      <c r="A6" t="s">
        <v>1</v>
      </c>
      <c r="B6">
        <v>965.4126213592233</v>
      </c>
      <c r="C6" s="29"/>
    </row>
    <row r="7" spans="1:3" ht="15">
      <c r="A7" t="s">
        <v>14</v>
      </c>
      <c r="B7">
        <v>959.546925566343</v>
      </c>
      <c r="C7" s="29"/>
    </row>
    <row r="8" spans="1:3" ht="15">
      <c r="A8" t="s">
        <v>9</v>
      </c>
      <c r="B8">
        <v>942.1521035598705</v>
      </c>
      <c r="C8" s="29"/>
    </row>
    <row r="9" spans="1:3" ht="15">
      <c r="A9" t="s">
        <v>3</v>
      </c>
      <c r="B9">
        <v>936.0841423948219</v>
      </c>
      <c r="C9" s="29"/>
    </row>
    <row r="10" spans="1:3" ht="15">
      <c r="A10" t="s">
        <v>17</v>
      </c>
      <c r="B10">
        <v>915.453074433657</v>
      </c>
      <c r="C10" s="29"/>
    </row>
    <row r="11" spans="1:3" ht="15">
      <c r="A11" t="s">
        <v>13</v>
      </c>
      <c r="B11">
        <v>903.3171521035599</v>
      </c>
      <c r="C11" s="29"/>
    </row>
    <row r="12" spans="1:3" ht="15">
      <c r="A12" t="s">
        <v>15</v>
      </c>
      <c r="B12">
        <v>875.8090614886731</v>
      </c>
      <c r="C12" s="29"/>
    </row>
    <row r="13" spans="1:3" ht="15">
      <c r="A13" t="s">
        <v>4</v>
      </c>
      <c r="B13">
        <v>873.3818770226537</v>
      </c>
      <c r="C13" s="29"/>
    </row>
    <row r="14" spans="1:3" ht="15">
      <c r="A14" t="s">
        <v>7</v>
      </c>
      <c r="B14">
        <v>814.1181229773463</v>
      </c>
      <c r="C14" s="29"/>
    </row>
    <row r="15" spans="1:3" ht="15">
      <c r="A15" t="s">
        <v>8</v>
      </c>
      <c r="B15">
        <v>800.3640776699029</v>
      </c>
      <c r="C15" s="29"/>
    </row>
    <row r="16" spans="1:3" ht="15">
      <c r="A16" t="s">
        <v>10</v>
      </c>
      <c r="B16">
        <v>703.6812297734629</v>
      </c>
      <c r="C16" s="29"/>
    </row>
    <row r="17" spans="1:3" ht="15">
      <c r="A17" t="s">
        <v>19</v>
      </c>
      <c r="B17">
        <v>415.453074433657</v>
      </c>
      <c r="C17" s="29"/>
    </row>
    <row r="18" spans="1:3" ht="15">
      <c r="A18" t="s">
        <v>41</v>
      </c>
      <c r="B18">
        <v>352.54854368932035</v>
      </c>
      <c r="C18" s="29"/>
    </row>
    <row r="19" spans="1:3" ht="15">
      <c r="A19" t="s">
        <v>42</v>
      </c>
      <c r="B19">
        <v>154.126213592233</v>
      </c>
      <c r="C19" s="29"/>
    </row>
    <row r="20" spans="1:3" ht="15">
      <c r="A20" t="s">
        <v>12</v>
      </c>
      <c r="B20">
        <v>0</v>
      </c>
      <c r="C20" s="29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8.875" defaultRowHeight="15.75"/>
  <cols>
    <col min="1" max="1" width="28.375" style="28" bestFit="1" customWidth="1"/>
    <col min="2" max="16384" width="8.875" style="28" customWidth="1"/>
  </cols>
  <sheetData>
    <row r="1" ht="15">
      <c r="A1" s="27" t="s">
        <v>46</v>
      </c>
    </row>
    <row r="2" ht="15">
      <c r="A2" s="28" t="s">
        <v>0</v>
      </c>
    </row>
    <row r="3" spans="1:4" ht="15">
      <c r="A3" s="28" t="s">
        <v>2</v>
      </c>
      <c r="B3" s="28">
        <v>1000</v>
      </c>
      <c r="C3" s="30"/>
      <c r="D3" s="30"/>
    </row>
    <row r="4" spans="1:4" ht="15">
      <c r="A4" s="28" t="s">
        <v>6</v>
      </c>
      <c r="B4" s="30">
        <v>992.99</v>
      </c>
      <c r="C4" s="30"/>
      <c r="D4" s="30"/>
    </row>
    <row r="5" spans="1:4" ht="15">
      <c r="A5" s="28" t="s">
        <v>3</v>
      </c>
      <c r="B5" s="28">
        <v>990.5</v>
      </c>
      <c r="C5" s="30"/>
      <c r="D5" s="30"/>
    </row>
    <row r="6" spans="1:4" ht="15">
      <c r="A6" s="28" t="s">
        <v>1</v>
      </c>
      <c r="B6" s="30">
        <v>989.33</v>
      </c>
      <c r="C6" s="30"/>
      <c r="D6" s="30"/>
    </row>
    <row r="7" spans="1:4" ht="15">
      <c r="A7" s="28" t="s">
        <v>13</v>
      </c>
      <c r="B7" s="30">
        <v>983.72</v>
      </c>
      <c r="C7" s="30"/>
      <c r="D7" s="30"/>
    </row>
    <row r="8" spans="1:4" ht="15">
      <c r="A8" s="28" t="s">
        <v>4</v>
      </c>
      <c r="B8" s="30">
        <v>983.4</v>
      </c>
      <c r="C8" s="30"/>
      <c r="D8" s="30"/>
    </row>
    <row r="9" spans="1:4" ht="15">
      <c r="A9" s="28" t="s">
        <v>7</v>
      </c>
      <c r="B9" s="28">
        <v>977.58</v>
      </c>
      <c r="C9" s="30"/>
      <c r="D9" s="30"/>
    </row>
    <row r="10" spans="1:4" ht="15">
      <c r="A10" s="28" t="s">
        <v>14</v>
      </c>
      <c r="B10" s="30">
        <v>956.85</v>
      </c>
      <c r="C10" s="30"/>
      <c r="D10" s="30"/>
    </row>
    <row r="11" spans="1:4" ht="15">
      <c r="A11" s="28" t="s">
        <v>5</v>
      </c>
      <c r="B11" s="30">
        <v>952.72</v>
      </c>
      <c r="C11" s="30"/>
      <c r="D11" s="30"/>
    </row>
    <row r="12" spans="1:4" ht="15">
      <c r="A12" s="28" t="s">
        <v>9</v>
      </c>
      <c r="B12" s="30">
        <v>856.89</v>
      </c>
      <c r="C12" s="30"/>
      <c r="D12" s="30"/>
    </row>
    <row r="13" spans="1:2" ht="15">
      <c r="A13" s="28" t="s">
        <v>17</v>
      </c>
      <c r="B13" s="28">
        <v>851.44</v>
      </c>
    </row>
    <row r="14" spans="1:2" ht="15">
      <c r="A14" s="28" t="s">
        <v>8</v>
      </c>
      <c r="B14" s="28">
        <v>813.66</v>
      </c>
    </row>
    <row r="15" spans="1:2" ht="15">
      <c r="A15" s="28" t="s">
        <v>19</v>
      </c>
      <c r="B15" s="28">
        <v>684.27</v>
      </c>
    </row>
    <row r="16" spans="1:2" ht="15">
      <c r="A16" s="28" t="s">
        <v>12</v>
      </c>
      <c r="B16" s="28">
        <v>542.97</v>
      </c>
    </row>
    <row r="17" spans="1:2" ht="15">
      <c r="A17" s="28" t="s">
        <v>41</v>
      </c>
      <c r="B17" s="30">
        <v>497.38</v>
      </c>
    </row>
    <row r="18" ht="15">
      <c r="B18" s="30"/>
    </row>
    <row r="19" ht="15">
      <c r="B19" s="30"/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Valle</dc:creator>
  <cp:keywords/>
  <dc:description/>
  <cp:lastModifiedBy>Luca Valle</cp:lastModifiedBy>
  <cp:lastPrinted>2017-03-11T21:28:41Z</cp:lastPrinted>
  <dcterms:created xsi:type="dcterms:W3CDTF">2014-09-18T01:21:45Z</dcterms:created>
  <dcterms:modified xsi:type="dcterms:W3CDTF">2017-03-11T21:30:20Z</dcterms:modified>
  <cp:category/>
  <cp:version/>
  <cp:contentType/>
  <cp:contentStatus/>
</cp:coreProperties>
</file>